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 Pay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b val="1"/>
      <sz val="12"/>
    </font>
    <font>
      <name val="Aptos"/>
      <b val="1"/>
      <sz val="10"/>
    </font>
    <font>
      <name val="Aptos"/>
      <b val="1"/>
      <color rgb="00FFFFFF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FF2CC"/>
      </patternFill>
    </fill>
    <fill>
      <patternFill patternType="solid">
        <fgColor rgb="001F2937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0" fillId="3" borderId="1" pivotButton="0" quotePrefix="0" xfId="0"/>
    <xf numFmtId="165" fontId="0" fillId="3" borderId="1" pivotButton="0" quotePrefix="0" xfId="0"/>
    <xf numFmtId="4" fontId="0" fillId="3" borderId="1" pivotButton="0" quotePrefix="0" xfId="0"/>
    <xf numFmtId="0" fontId="5" fillId="4" borderId="1" applyAlignment="1" pivotButton="0" quotePrefix="0" xfId="0">
      <alignment vertical="center" wrapText="1"/>
    </xf>
    <xf numFmtId="0" fontId="0" fillId="0" borderId="1" pivotButton="0" quotePrefix="0" xfId="0"/>
    <xf numFmtId="4" fontId="0" fillId="5" borderId="1" pivotButton="0" quotePrefix="0" xfId="0"/>
    <xf numFmtId="164" fontId="0" fillId="5" borderId="1" pivotButton="0" quotePrefix="0" xfId="0"/>
    <xf numFmtId="0" fontId="0" fillId="5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E-Commerce Ad Scaling &amp; Cash Payback Model</t>
        </is>
      </c>
    </row>
    <row r="2">
      <c r="A2" s="2" t="inlineStr">
        <is>
          <t>Model whether scaling ad spend creates profitable growth—or a cash-flow problem.</t>
        </is>
      </c>
    </row>
    <row r="4">
      <c r="A4" s="3" t="inlineStr">
        <is>
          <t>Base Economics</t>
        </is>
      </c>
    </row>
    <row r="5">
      <c r="A5" s="4" t="inlineStr">
        <is>
          <t>Average Order Value</t>
        </is>
      </c>
      <c r="B5" s="5" t="n">
        <v>0</v>
      </c>
    </row>
    <row r="6">
      <c r="A6" s="4" t="inlineStr">
        <is>
          <t>Gross Margin %</t>
        </is>
      </c>
      <c r="B6" s="6" t="n">
        <v>0</v>
      </c>
    </row>
    <row r="7">
      <c r="A7" s="4" t="inlineStr">
        <is>
          <t>Repeat Purchase Rate</t>
        </is>
      </c>
      <c r="B7" s="6" t="n">
        <v>0</v>
      </c>
    </row>
    <row r="8">
      <c r="A8" s="4" t="inlineStr">
        <is>
          <t>Average Repeat Orders</t>
        </is>
      </c>
      <c r="B8" s="7" t="n">
        <v>0</v>
      </c>
    </row>
    <row r="9">
      <c r="A9" s="4" t="inlineStr">
        <is>
          <t>Current Monthly Ad Spend</t>
        </is>
      </c>
      <c r="B9" s="5" t="n">
        <v>0</v>
      </c>
    </row>
    <row r="10">
      <c r="A10" s="4" t="inlineStr">
        <is>
          <t>Current CAC</t>
        </is>
      </c>
      <c r="B10" s="5" t="n">
        <v>0</v>
      </c>
    </row>
    <row r="12">
      <c r="A12" s="3" t="inlineStr">
        <is>
          <t>Scaling Scenarios</t>
        </is>
      </c>
    </row>
    <row r="13">
      <c r="A13" s="8" t="inlineStr">
        <is>
          <t>Scenario</t>
        </is>
      </c>
      <c r="B13" s="8" t="inlineStr">
        <is>
          <t>Monthly Ad Spend</t>
        </is>
      </c>
      <c r="C13" s="8" t="inlineStr">
        <is>
          <t>Expected CAC</t>
        </is>
      </c>
      <c r="D13" s="8" t="inlineStr">
        <is>
          <t>New Customers</t>
        </is>
      </c>
      <c r="E13" s="8" t="inlineStr">
        <is>
          <t>First-Order Revenue</t>
        </is>
      </c>
      <c r="F13" s="8" t="inlineStr">
        <is>
          <t>First-Order Contribution</t>
        </is>
      </c>
      <c r="G13" s="8" t="inlineStr">
        <is>
          <t>Payback Period (Months)</t>
        </is>
      </c>
      <c r="H13" s="8" t="inlineStr">
        <is>
          <t>Cash Required</t>
        </is>
      </c>
    </row>
    <row r="14">
      <c r="A14" s="9" t="inlineStr">
        <is>
          <t>Current</t>
        </is>
      </c>
      <c r="B14" s="5" t="n">
        <v>0</v>
      </c>
      <c r="C14" s="5" t="n">
        <v>0</v>
      </c>
      <c r="D14" s="10">
        <f>IFERROR(B14/C14,0)</f>
        <v/>
      </c>
      <c r="E14" s="11">
        <f>D14*$B$5</f>
        <v/>
      </c>
      <c r="F14" s="11">
        <f>E14*$B$6-D14*$B$3</f>
        <v/>
      </c>
      <c r="G14" s="10">
        <f>IFERROR(C14/($B$5*$B$6),0)</f>
        <v/>
      </c>
      <c r="H14" s="11">
        <f>B14</f>
        <v/>
      </c>
    </row>
    <row r="15">
      <c r="A15" s="9" t="inlineStr">
        <is>
          <t>1.5x Spend</t>
        </is>
      </c>
      <c r="B15" s="5" t="n">
        <v>0</v>
      </c>
      <c r="C15" s="5" t="n">
        <v>0</v>
      </c>
      <c r="D15" s="10">
        <f>IFERROR(B15/C15,0)</f>
        <v/>
      </c>
      <c r="E15" s="11">
        <f>D15*$B$5</f>
        <v/>
      </c>
      <c r="F15" s="11">
        <f>E15*$B$6-D15*$B$3</f>
        <v/>
      </c>
      <c r="G15" s="10">
        <f>IFERROR(C15/($B$5*$B$6),0)</f>
        <v/>
      </c>
      <c r="H15" s="11">
        <f>B15</f>
        <v/>
      </c>
    </row>
    <row r="16">
      <c r="A16" s="9" t="inlineStr">
        <is>
          <t>2x Spend</t>
        </is>
      </c>
      <c r="B16" s="5" t="n">
        <v>0</v>
      </c>
      <c r="C16" s="5" t="n">
        <v>0</v>
      </c>
      <c r="D16" s="10">
        <f>IFERROR(B16/C16,0)</f>
        <v/>
      </c>
      <c r="E16" s="11">
        <f>D16*$B$5</f>
        <v/>
      </c>
      <c r="F16" s="11">
        <f>E16*$B$6-D16*$B$3</f>
        <v/>
      </c>
      <c r="G16" s="10">
        <f>IFERROR(C16/($B$5*$B$6),0)</f>
        <v/>
      </c>
      <c r="H16" s="11">
        <f>B16</f>
        <v/>
      </c>
    </row>
    <row r="17">
      <c r="A17" s="9" t="inlineStr">
        <is>
          <t>3x Spend</t>
        </is>
      </c>
      <c r="B17" s="5" t="n">
        <v>0</v>
      </c>
      <c r="C17" s="5" t="n">
        <v>0</v>
      </c>
      <c r="D17" s="10">
        <f>IFERROR(B17/C17,0)</f>
        <v/>
      </c>
      <c r="E17" s="11">
        <f>D17*$B$5</f>
        <v/>
      </c>
      <c r="F17" s="11">
        <f>E17*$B$6-D17*$B$3</f>
        <v/>
      </c>
      <c r="G17" s="10">
        <f>IFERROR(C17/($B$5*$B$6),0)</f>
        <v/>
      </c>
      <c r="H17" s="11">
        <f>B17</f>
        <v/>
      </c>
    </row>
    <row r="20">
      <c r="A20" s="3" t="inlineStr">
        <is>
          <t>Decision Rules</t>
        </is>
      </c>
    </row>
    <row r="21">
      <c r="A21" s="4" t="inlineStr">
        <is>
          <t>Break-even CAC</t>
        </is>
      </c>
      <c r="B21" s="11">
        <f>B5*B6</f>
        <v/>
      </c>
    </row>
    <row r="22">
      <c r="A22" s="4" t="inlineStr">
        <is>
          <t>Maximum CAC including repeat purchases</t>
        </is>
      </c>
      <c r="B22" s="11">
        <f>B5*B6*(1+B7*B8)</f>
        <v/>
      </c>
    </row>
    <row r="23">
      <c r="A23" s="4" t="inlineStr">
        <is>
          <t>Recommended action</t>
        </is>
      </c>
      <c r="B23" s="12">
        <f>IF(B5*B6&gt;B10,"Do not scale: CAC exceeds first-order contribution","Scale only if cash runway supports the payback period")</f>
        <v/>
      </c>
    </row>
    <row r="26">
      <c r="A26" s="13" t="inlineStr">
        <is>
          <t>Montty • Financial clarity for better decisions</t>
        </is>
      </c>
    </row>
  </sheetData>
  <mergeCells count="5">
    <mergeCell ref="A12:H12"/>
    <mergeCell ref="A4:H4"/>
    <mergeCell ref="A20:H20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